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80" yWindow="460" windowWidth="21220" windowHeight="19680" tabRatio="636" activeTab="0"/>
  </bookViews>
  <sheets>
    <sheet name="cadetes" sheetId="1" r:id="rId1"/>
    <sheet name="Hoja1" sheetId="2" r:id="rId2"/>
  </sheets>
  <definedNames>
    <definedName name="_xlnm.Print_Area" localSheetId="0">'cadetes'!$A$1:$I$40</definedName>
  </definedNames>
  <calcPr fullCalcOnLoad="1"/>
</workbook>
</file>

<file path=xl/sharedStrings.xml><?xml version="1.0" encoding="utf-8"?>
<sst xmlns="http://schemas.openxmlformats.org/spreadsheetml/2006/main" count="142" uniqueCount="53">
  <si>
    <t>RUTOMETRO</t>
  </si>
  <si>
    <t>Urbano</t>
  </si>
  <si>
    <t>Parc.</t>
  </si>
  <si>
    <t>Tot.</t>
  </si>
  <si>
    <t>Falt.</t>
  </si>
  <si>
    <t>Horario de Paso Aprox                       (media Km/h)</t>
  </si>
  <si>
    <t>Municipio</t>
  </si>
  <si>
    <t>Distancia en Kms.</t>
  </si>
  <si>
    <t>Recorrido</t>
  </si>
  <si>
    <t>M-221</t>
  </si>
  <si>
    <t>Carabaña</t>
  </si>
  <si>
    <t xml:space="preserve">URBANO </t>
  </si>
  <si>
    <t>ORGANIZA: E.C.MAGRO</t>
  </si>
  <si>
    <t>MECO</t>
  </si>
  <si>
    <t>I GP PREMIO VILLA DE MECO</t>
  </si>
  <si>
    <t>14 DE ABRIL DE 2023</t>
  </si>
  <si>
    <t>M-116</t>
  </si>
  <si>
    <t>CAMARMA</t>
  </si>
  <si>
    <t>GIRO a la derecha por M-121</t>
  </si>
  <si>
    <t>SALIDA OFICIAL: M-121</t>
  </si>
  <si>
    <t>Giro a la zquierda para coger la M-116</t>
  </si>
  <si>
    <t>rotonda de frente /( cruce con Av. Madrid)</t>
  </si>
  <si>
    <t>rotonda de frente (entrada municipio de camarma)</t>
  </si>
  <si>
    <t>atravesamos el municipio hasta m-119 por calle cordel (m-116)</t>
  </si>
  <si>
    <t>Giro a la derecha para incorporarnos a M-119</t>
  </si>
  <si>
    <t>Giro a la derecha para incorporarnos a la GU-102</t>
  </si>
  <si>
    <t>comienza Puerto</t>
  </si>
  <si>
    <t>premio de montaña alto de Valdeaveruelo.</t>
  </si>
  <si>
    <t>rotonda entrada municipio Villanueva de la Torre( de frente por GU-102)</t>
  </si>
  <si>
    <t>se cruza todo el municipio por GU-102</t>
  </si>
  <si>
    <t>Cruce con !008a de frente</t>
  </si>
  <si>
    <t>Giro a la derecha por Calle de Rafael Guijosa</t>
  </si>
  <si>
    <t>Giro a la derecha por M-121</t>
  </si>
  <si>
    <t>Rotonda de frente en cruce con calle arroyo de las monjas.</t>
  </si>
  <si>
    <t>Giro a la izquierda por Av. De la Industria</t>
  </si>
  <si>
    <t>Giro a la Izquierda por M-116</t>
  </si>
  <si>
    <t>Paso por meta.</t>
  </si>
  <si>
    <t>De frente por C/ CAMINO DEL OLIVO</t>
  </si>
  <si>
    <t>M-119</t>
  </si>
  <si>
    <t>GU-102</t>
  </si>
  <si>
    <t>GU102</t>
  </si>
  <si>
    <t>M-121</t>
  </si>
  <si>
    <t>VALDEAVERO</t>
  </si>
  <si>
    <t>VILLANUEVA DE LA TORRE</t>
  </si>
  <si>
    <t>AZUQUECA DE HENARES</t>
  </si>
  <si>
    <t>META</t>
  </si>
  <si>
    <t>Rotonda entrada municipio Villanueva de la Torre( de frente por GU-102)</t>
  </si>
  <si>
    <t>SALIDA NEUTRALIZADA C/ Zeus.</t>
  </si>
  <si>
    <t>Giro izquierda por M-116</t>
  </si>
  <si>
    <t>giro izquierda por C/camino del Olivo</t>
  </si>
  <si>
    <t>Giro a la izquierda por M-116</t>
  </si>
  <si>
    <t>SALIDA OFICIAL ( rotonda Av. Union Europea)</t>
  </si>
  <si>
    <t>Giro a la derecha en rotonda de entrada a Poligono C/ Zeus.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</si>
</sst>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[$-C0A]dddd\,\ dd&quot; de &quot;mmmm&quot; de &quot;yyyy"/>
    <numFmt numFmtId="176" formatCode="[$-F800]dddd\,\ mmmm\ dd\,\ yyyy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2D0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21" fontId="0" fillId="32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21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21" fontId="0" fillId="33" borderId="16" xfId="0" applyNumberFormat="1" applyFont="1" applyFill="1" applyBorder="1" applyAlignment="1">
      <alignment horizontal="center" wrapText="1"/>
    </xf>
    <xf numFmtId="21" fontId="0" fillId="33" borderId="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5" borderId="22" xfId="0" applyNumberFormat="1" applyFont="1" applyFill="1" applyBorder="1" applyAlignment="1">
      <alignment horizontal="center"/>
    </xf>
    <xf numFmtId="2" fontId="5" fillId="35" borderId="14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21" fontId="5" fillId="35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21" fontId="5" fillId="34" borderId="14" xfId="0" applyNumberFormat="1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2" fontId="5" fillId="37" borderId="22" xfId="0" applyNumberFormat="1" applyFont="1" applyFill="1" applyBorder="1" applyAlignment="1">
      <alignment horizontal="center"/>
    </xf>
    <xf numFmtId="2" fontId="5" fillId="37" borderId="14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4" xfId="0" applyFont="1" applyFill="1" applyBorder="1" applyAlignment="1">
      <alignment horizontal="center"/>
    </xf>
    <xf numFmtId="21" fontId="5" fillId="37" borderId="14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8" fillId="38" borderId="32" xfId="0" applyNumberFormat="1" applyFont="1" applyFill="1" applyBorder="1" applyAlignment="1">
      <alignment horizontal="center" vertical="center"/>
    </xf>
    <xf numFmtId="0" fontId="8" fillId="38" borderId="33" xfId="0" applyNumberFormat="1" applyFont="1" applyFill="1" applyBorder="1" applyAlignment="1">
      <alignment horizontal="center" vertical="center"/>
    </xf>
    <xf numFmtId="0" fontId="8" fillId="38" borderId="34" xfId="0" applyNumberFormat="1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/>
    </xf>
    <xf numFmtId="21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2" fontId="0" fillId="35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center"/>
    </xf>
    <xf numFmtId="21" fontId="0" fillId="35" borderId="14" xfId="0" applyNumberFormat="1" applyFont="1" applyFill="1" applyBorder="1" applyAlignment="1">
      <alignment horizontal="center" wrapText="1"/>
    </xf>
    <xf numFmtId="2" fontId="5" fillId="33" borderId="36" xfId="0" applyNumberFormat="1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21" fontId="0" fillId="33" borderId="14" xfId="0" applyNumberFormat="1" applyFont="1" applyFill="1" applyBorder="1" applyAlignment="1">
      <alignment horizontal="center" wrapText="1"/>
    </xf>
    <xf numFmtId="20" fontId="0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26</xdr:row>
      <xdr:rowOff>114300</xdr:rowOff>
    </xdr:from>
    <xdr:to>
      <xdr:col>4</xdr:col>
      <xdr:colOff>57150</xdr:colOff>
      <xdr:row>26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5438775"/>
          <a:ext cx="57150" cy="3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7</xdr:row>
      <xdr:rowOff>133350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36200" y="1552575"/>
          <a:ext cx="1905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209550</xdr:colOff>
      <xdr:row>12</xdr:row>
      <xdr:rowOff>161925</xdr:rowOff>
    </xdr:to>
    <xdr:pic>
      <xdr:nvPicPr>
        <xdr:cNvPr id="3" name="Picture 19" descr="Simbolo_Rotonda_f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36200" y="25527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114300</xdr:rowOff>
    </xdr:from>
    <xdr:to>
      <xdr:col>4</xdr:col>
      <xdr:colOff>57150</xdr:colOff>
      <xdr:row>46</xdr:row>
      <xdr:rowOff>152400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9439275"/>
          <a:ext cx="57150" cy="38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C56" sqref="C56"/>
    </sheetView>
  </sheetViews>
  <sheetFormatPr defaultColWidth="11.421875" defaultRowHeight="12.75"/>
  <cols>
    <col min="1" max="3" width="8.7109375" style="31" customWidth="1"/>
    <col min="4" max="4" width="116.8515625" style="0" customWidth="1"/>
    <col min="5" max="5" width="50.7109375" style="9" customWidth="1"/>
    <col min="6" max="8" width="12.7109375" style="0" customWidth="1"/>
    <col min="9" max="9" width="36.421875" style="0" customWidth="1"/>
    <col min="10" max="10" width="7.7109375" style="0" hidden="1" customWidth="1"/>
    <col min="11" max="11" width="7.28125" style="0" customWidth="1"/>
    <col min="12" max="12" width="6.140625" style="0" customWidth="1"/>
    <col min="13" max="13" width="6.421875" style="0" customWidth="1"/>
    <col min="14" max="14" width="10.140625" style="0" customWidth="1"/>
  </cols>
  <sheetData>
    <row r="1" spans="1:10" ht="21" customHeight="1" thickTop="1">
      <c r="A1" s="63" t="s">
        <v>14</v>
      </c>
      <c r="B1" s="64"/>
      <c r="C1" s="64"/>
      <c r="D1" s="64"/>
      <c r="E1" s="64"/>
      <c r="F1" s="64"/>
      <c r="G1" s="64"/>
      <c r="H1" s="64"/>
      <c r="I1" s="65"/>
      <c r="J1" s="4"/>
    </row>
    <row r="2" spans="1:10" ht="21" customHeight="1">
      <c r="A2" s="72" t="s">
        <v>13</v>
      </c>
      <c r="B2" s="73"/>
      <c r="C2" s="73"/>
      <c r="D2" s="73"/>
      <c r="E2" s="73"/>
      <c r="F2" s="73"/>
      <c r="G2" s="73"/>
      <c r="H2" s="73"/>
      <c r="I2" s="74"/>
      <c r="J2" s="4"/>
    </row>
    <row r="3" spans="1:10" ht="12.75" customHeight="1">
      <c r="A3" s="69" t="s">
        <v>12</v>
      </c>
      <c r="B3" s="70"/>
      <c r="C3" s="70"/>
      <c r="D3" s="70"/>
      <c r="E3" s="70"/>
      <c r="F3" s="70"/>
      <c r="G3" s="70"/>
      <c r="H3" s="70"/>
      <c r="I3" s="71"/>
      <c r="J3" s="3"/>
    </row>
    <row r="4" spans="1:13" ht="12.75" customHeight="1">
      <c r="A4" s="75" t="s">
        <v>0</v>
      </c>
      <c r="B4" s="76"/>
      <c r="C4" s="76"/>
      <c r="D4" s="76"/>
      <c r="E4" s="76"/>
      <c r="F4" s="76"/>
      <c r="G4" s="76"/>
      <c r="H4" s="76"/>
      <c r="I4" s="77"/>
      <c r="J4" s="2"/>
      <c r="K4" s="5">
        <v>34</v>
      </c>
      <c r="L4" s="5">
        <v>37</v>
      </c>
      <c r="M4" s="5">
        <v>40</v>
      </c>
    </row>
    <row r="5" spans="1:10" ht="12.75" customHeight="1" thickBot="1">
      <c r="A5" s="66" t="s">
        <v>15</v>
      </c>
      <c r="B5" s="67"/>
      <c r="C5" s="67"/>
      <c r="D5" s="67"/>
      <c r="E5" s="67"/>
      <c r="F5" s="67"/>
      <c r="G5" s="67"/>
      <c r="H5" s="67"/>
      <c r="I5" s="68"/>
      <c r="J5" s="1"/>
    </row>
    <row r="6" spans="1:10" ht="27" customHeight="1">
      <c r="A6" s="60" t="s">
        <v>7</v>
      </c>
      <c r="B6" s="61"/>
      <c r="C6" s="62"/>
      <c r="D6" s="48" t="s">
        <v>8</v>
      </c>
      <c r="E6" s="10"/>
      <c r="F6" s="57" t="s">
        <v>5</v>
      </c>
      <c r="G6" s="58"/>
      <c r="H6" s="59"/>
      <c r="I6" s="22" t="s">
        <v>6</v>
      </c>
      <c r="J6" s="1"/>
    </row>
    <row r="7" spans="1:10" ht="15" customHeight="1" thickBot="1">
      <c r="A7" s="23" t="s">
        <v>2</v>
      </c>
      <c r="B7" s="11" t="s">
        <v>3</v>
      </c>
      <c r="C7" s="11" t="s">
        <v>4</v>
      </c>
      <c r="D7" s="12"/>
      <c r="E7" s="11"/>
      <c r="F7" s="13">
        <f>K4</f>
        <v>34</v>
      </c>
      <c r="G7" s="13">
        <f>L4</f>
        <v>37</v>
      </c>
      <c r="H7" s="13">
        <f>M4</f>
        <v>40</v>
      </c>
      <c r="I7" s="24"/>
      <c r="J7" s="6">
        <v>0.041666666666666664</v>
      </c>
    </row>
    <row r="8" spans="1:10" ht="15.75" customHeight="1" thickBot="1">
      <c r="A8" s="26">
        <v>0</v>
      </c>
      <c r="B8" s="27">
        <v>0</v>
      </c>
      <c r="C8" s="27"/>
      <c r="D8" s="18" t="s">
        <v>47</v>
      </c>
      <c r="E8" s="19" t="s">
        <v>1</v>
      </c>
      <c r="F8" s="20">
        <v>0.3506944444444444</v>
      </c>
      <c r="G8" s="20">
        <v>0.3506944444444444</v>
      </c>
      <c r="H8" s="20">
        <v>0.3506944444444444</v>
      </c>
      <c r="I8" s="44" t="s">
        <v>13</v>
      </c>
      <c r="J8" s="6"/>
    </row>
    <row r="9" spans="1:10" s="80" customFormat="1" ht="15.75" customHeight="1" thickBot="1">
      <c r="A9" s="81">
        <v>0.5</v>
      </c>
      <c r="B9" s="90">
        <f>0.5</f>
        <v>0.5</v>
      </c>
      <c r="C9" s="81"/>
      <c r="D9" s="82" t="s">
        <v>48</v>
      </c>
      <c r="E9" s="83"/>
      <c r="F9" s="84"/>
      <c r="G9" s="84"/>
      <c r="H9" s="84"/>
      <c r="I9" s="78"/>
      <c r="J9" s="79"/>
    </row>
    <row r="10" spans="1:10" s="80" customFormat="1" ht="15.75" customHeight="1" thickBot="1">
      <c r="A10" s="81">
        <v>1.8</v>
      </c>
      <c r="B10" s="90">
        <f>B9+A10</f>
        <v>2.3</v>
      </c>
      <c r="C10" s="81"/>
      <c r="D10" s="82" t="s">
        <v>49</v>
      </c>
      <c r="E10" s="83"/>
      <c r="F10" s="84"/>
      <c r="G10" s="84"/>
      <c r="H10" s="84"/>
      <c r="I10" s="78"/>
      <c r="J10" s="79"/>
    </row>
    <row r="11" spans="1:10" ht="15.75" customHeight="1" thickBot="1">
      <c r="A11" s="89">
        <v>1.4</v>
      </c>
      <c r="B11" s="90">
        <f>B10+A11</f>
        <v>3.6999999999999997</v>
      </c>
      <c r="C11" s="90"/>
      <c r="D11" s="91" t="s">
        <v>18</v>
      </c>
      <c r="E11" s="92" t="s">
        <v>1</v>
      </c>
      <c r="F11" s="93"/>
      <c r="G11" s="93"/>
      <c r="H11" s="93"/>
      <c r="I11" s="44" t="s">
        <v>13</v>
      </c>
      <c r="J11" s="6"/>
    </row>
    <row r="12" spans="1:10" ht="15.75" customHeight="1" thickBot="1">
      <c r="A12" s="89">
        <v>0.4</v>
      </c>
      <c r="B12" s="90">
        <f>B11+A12</f>
        <v>4.1</v>
      </c>
      <c r="C12" s="90"/>
      <c r="D12" s="91" t="s">
        <v>18</v>
      </c>
      <c r="E12" s="92" t="s">
        <v>1</v>
      </c>
      <c r="F12" s="93"/>
      <c r="G12" s="93"/>
      <c r="H12" s="93"/>
      <c r="I12" s="44" t="s">
        <v>13</v>
      </c>
      <c r="J12" s="6"/>
    </row>
    <row r="13" spans="1:10" ht="15.75" customHeight="1">
      <c r="A13" s="89">
        <v>0.9</v>
      </c>
      <c r="B13" s="90">
        <f>B12+A13</f>
        <v>5</v>
      </c>
      <c r="C13" s="90"/>
      <c r="D13" s="94" t="s">
        <v>50</v>
      </c>
      <c r="E13" s="92"/>
      <c r="F13" s="93"/>
      <c r="G13" s="93"/>
      <c r="H13" s="93"/>
      <c r="I13" s="44"/>
      <c r="J13" s="6"/>
    </row>
    <row r="14" ht="13.5" thickBot="1"/>
    <row r="15" spans="1:10" ht="15.75" customHeight="1">
      <c r="A15" s="95">
        <v>0.5</v>
      </c>
      <c r="B15" s="95">
        <f>B13+A15</f>
        <v>5.5</v>
      </c>
      <c r="C15" s="95"/>
      <c r="D15" s="96" t="s">
        <v>51</v>
      </c>
      <c r="E15" s="97" t="s">
        <v>1</v>
      </c>
      <c r="F15" s="98">
        <v>0.3541666666666667</v>
      </c>
      <c r="G15" s="98">
        <v>0.3541666666666667</v>
      </c>
      <c r="H15" s="98">
        <v>0.3541666666666667</v>
      </c>
      <c r="I15" s="44" t="s">
        <v>13</v>
      </c>
      <c r="J15" s="6"/>
    </row>
    <row r="16" spans="1:10" ht="15.75" customHeight="1">
      <c r="A16" s="89"/>
      <c r="B16" s="90"/>
      <c r="C16" s="90"/>
      <c r="D16" s="94"/>
      <c r="E16" s="92"/>
      <c r="F16" s="93"/>
      <c r="G16" s="93"/>
      <c r="H16" s="99"/>
      <c r="I16" s="45"/>
      <c r="J16" s="6"/>
    </row>
    <row r="17" spans="1:10" ht="15.75" customHeight="1" thickBot="1">
      <c r="A17" s="89"/>
      <c r="B17" s="90"/>
      <c r="C17" s="90"/>
      <c r="D17" s="94"/>
      <c r="E17" s="92"/>
      <c r="F17" s="93"/>
      <c r="G17" s="93"/>
      <c r="H17" s="93"/>
      <c r="I17" s="46"/>
      <c r="J17" s="6"/>
    </row>
    <row r="18" spans="1:10" ht="15.75" customHeight="1" thickBot="1" thickTop="1">
      <c r="A18" s="85">
        <v>0</v>
      </c>
      <c r="B18" s="86">
        <v>0</v>
      </c>
      <c r="C18" s="87">
        <v>67.2</v>
      </c>
      <c r="D18" s="17" t="s">
        <v>19</v>
      </c>
      <c r="E18" s="88" t="s">
        <v>16</v>
      </c>
      <c r="F18" s="21">
        <v>0.3541666666666667</v>
      </c>
      <c r="G18" s="21">
        <v>0.3541666666666667</v>
      </c>
      <c r="H18" s="21">
        <v>0.3541666666666667</v>
      </c>
      <c r="I18" s="44" t="s">
        <v>13</v>
      </c>
      <c r="J18" s="6"/>
    </row>
    <row r="19" spans="1:10" ht="15.75" customHeight="1" thickBot="1">
      <c r="A19" s="28">
        <v>1</v>
      </c>
      <c r="B19" s="29">
        <f aca="true" t="shared" si="0" ref="B19:B38">A19+B18</f>
        <v>1</v>
      </c>
      <c r="C19" s="30">
        <f aca="true" t="shared" si="1" ref="C19:C38">C18-A19</f>
        <v>66.2</v>
      </c>
      <c r="D19" s="8" t="s">
        <v>20</v>
      </c>
      <c r="E19" s="16" t="s">
        <v>16</v>
      </c>
      <c r="F19" s="15">
        <f>$F$18+(B19/$K$4*$J$7)</f>
        <v>0.3553921568627451</v>
      </c>
      <c r="G19" s="15">
        <f>$G$18+(B19/$L$4*$J$7)</f>
        <v>0.3552927927927928</v>
      </c>
      <c r="H19" s="15">
        <f>$H$18+(B19/$M$4*$J$7)</f>
        <v>0.35520833333333335</v>
      </c>
      <c r="I19" s="44" t="s">
        <v>13</v>
      </c>
      <c r="J19" s="6"/>
    </row>
    <row r="20" spans="1:10" ht="15.75" customHeight="1">
      <c r="A20" s="28">
        <v>0.6</v>
      </c>
      <c r="B20" s="29">
        <f t="shared" si="0"/>
        <v>1.6</v>
      </c>
      <c r="C20" s="30">
        <f t="shared" si="1"/>
        <v>65.60000000000001</v>
      </c>
      <c r="D20" s="8"/>
      <c r="E20" s="14" t="s">
        <v>16</v>
      </c>
      <c r="F20" s="15">
        <f>$F$18+(B20/$K$4*$J$7)</f>
        <v>0.35612745098039217</v>
      </c>
      <c r="G20" s="15">
        <f>$G$18+(B20/$L$4*$J$7)</f>
        <v>0.35596846846846847</v>
      </c>
      <c r="H20" s="15">
        <f>$H$18+(B20/$M$4*$J$7)</f>
        <v>0.35583333333333333</v>
      </c>
      <c r="I20" s="44" t="s">
        <v>13</v>
      </c>
      <c r="J20" s="6"/>
    </row>
    <row r="21" spans="1:10" ht="15.75" customHeight="1">
      <c r="A21" s="28">
        <v>3.3</v>
      </c>
      <c r="B21" s="29">
        <f t="shared" si="0"/>
        <v>4.9</v>
      </c>
      <c r="C21" s="30">
        <f t="shared" si="1"/>
        <v>62.30000000000001</v>
      </c>
      <c r="D21" s="8" t="s">
        <v>22</v>
      </c>
      <c r="E21" s="14" t="s">
        <v>16</v>
      </c>
      <c r="F21" s="15">
        <f>$F$18+(B21/$K$4*$J$7)</f>
        <v>0.360171568627451</v>
      </c>
      <c r="G21" s="15">
        <f>$G$18+(B21/$L$4*$J$7)</f>
        <v>0.35968468468468473</v>
      </c>
      <c r="H21" s="15">
        <f>$H$18+(B21/$M$4*$J$7)</f>
        <v>0.3592708333333334</v>
      </c>
      <c r="I21" s="47" t="s">
        <v>17</v>
      </c>
      <c r="J21" s="25" t="s">
        <v>10</v>
      </c>
    </row>
    <row r="22" spans="1:10" ht="15.75" customHeight="1">
      <c r="A22" s="28">
        <v>0</v>
      </c>
      <c r="B22" s="29">
        <f t="shared" si="0"/>
        <v>4.9</v>
      </c>
      <c r="C22" s="30">
        <f t="shared" si="1"/>
        <v>62.30000000000001</v>
      </c>
      <c r="D22" s="8" t="s">
        <v>23</v>
      </c>
      <c r="E22" s="16" t="s">
        <v>16</v>
      </c>
      <c r="F22" s="15">
        <f>$F$18+(B22/$K$4*$J$7)</f>
        <v>0.360171568627451</v>
      </c>
      <c r="G22" s="15">
        <f>$G$18+(B22/$L$4*$J$7)</f>
        <v>0.35968468468468473</v>
      </c>
      <c r="H22" s="15">
        <f>$H$18+(B22/$M$4*$J$7)</f>
        <v>0.3592708333333334</v>
      </c>
      <c r="I22" s="47" t="s">
        <v>17</v>
      </c>
      <c r="J22" s="6"/>
    </row>
    <row r="23" spans="1:10" ht="15.75" customHeight="1">
      <c r="A23" s="28">
        <v>0.7</v>
      </c>
      <c r="B23" s="29">
        <f t="shared" si="0"/>
        <v>5.6000000000000005</v>
      </c>
      <c r="C23" s="30">
        <f t="shared" si="1"/>
        <v>61.60000000000001</v>
      </c>
      <c r="D23" s="8"/>
      <c r="E23" s="16" t="s">
        <v>38</v>
      </c>
      <c r="F23" s="15">
        <f>$F$18+(B23/$K$4*$J$7)</f>
        <v>0.3610294117647059</v>
      </c>
      <c r="G23" s="15">
        <f>$G$18+(B23/$L$4*$J$7)</f>
        <v>0.360472972972973</v>
      </c>
      <c r="H23" s="15">
        <f>$H$18+(B23/$M$4*$J$7)</f>
        <v>0.36000000000000004</v>
      </c>
      <c r="I23" s="47" t="s">
        <v>42</v>
      </c>
      <c r="J23" s="6"/>
    </row>
    <row r="24" spans="1:10" ht="15.75" customHeight="1">
      <c r="A24" s="35">
        <v>9.8</v>
      </c>
      <c r="B24" s="36">
        <f t="shared" si="0"/>
        <v>15.400000000000002</v>
      </c>
      <c r="C24" s="37">
        <f t="shared" si="1"/>
        <v>51.80000000000001</v>
      </c>
      <c r="D24" s="38" t="s">
        <v>25</v>
      </c>
      <c r="E24" s="39" t="s">
        <v>39</v>
      </c>
      <c r="F24" s="40">
        <f>$F$18+(B24/$K$4*$J$7)</f>
        <v>0.3730392156862745</v>
      </c>
      <c r="G24" s="40">
        <f>$G$18+(B24/$L$4*$J$7)</f>
        <v>0.371509009009009</v>
      </c>
      <c r="H24" s="40">
        <f>$H$18+(B24/$M$4*$J$7)</f>
        <v>0.37020833333333336</v>
      </c>
      <c r="I24" s="47" t="s">
        <v>42</v>
      </c>
      <c r="J24" s="6"/>
    </row>
    <row r="25" spans="1:10" ht="15.75" customHeight="1">
      <c r="A25" s="32">
        <v>0.3</v>
      </c>
      <c r="B25" s="33">
        <f t="shared" si="0"/>
        <v>15.700000000000003</v>
      </c>
      <c r="C25" s="34">
        <f t="shared" si="1"/>
        <v>51.500000000000014</v>
      </c>
      <c r="D25" s="41" t="s">
        <v>26</v>
      </c>
      <c r="E25" s="42" t="s">
        <v>39</v>
      </c>
      <c r="F25" s="43">
        <f>$F$18+(B25/$K$4*$J$7)</f>
        <v>0.37340686274509804</v>
      </c>
      <c r="G25" s="43">
        <f>$G$18+(B25/$L$4*$J$7)</f>
        <v>0.3718468468468469</v>
      </c>
      <c r="H25" s="43">
        <f>$H$18+(B25/$M$4*$J$7)</f>
        <v>0.37052083333333335</v>
      </c>
      <c r="I25" s="47" t="s">
        <v>42</v>
      </c>
      <c r="J25" s="6"/>
    </row>
    <row r="26" spans="1:10" ht="15.75" customHeight="1">
      <c r="A26" s="50">
        <v>2</v>
      </c>
      <c r="B26" s="51">
        <f t="shared" si="0"/>
        <v>17.700000000000003</v>
      </c>
      <c r="C26" s="52">
        <f t="shared" si="1"/>
        <v>49.500000000000014</v>
      </c>
      <c r="D26" s="53" t="s">
        <v>27</v>
      </c>
      <c r="E26" s="54" t="s">
        <v>39</v>
      </c>
      <c r="F26" s="55">
        <f>$F$18+(B26/$K$4*$J$7)</f>
        <v>0.3758578431372549</v>
      </c>
      <c r="G26" s="55">
        <f>$G$18+(B26/$L$4*$J$7)</f>
        <v>0.3740990990990991</v>
      </c>
      <c r="H26" s="55">
        <f>$H$18+(B26/$M$4*$J$7)</f>
        <v>0.3726041666666667</v>
      </c>
      <c r="I26" s="47" t="s">
        <v>43</v>
      </c>
      <c r="J26" s="6"/>
    </row>
    <row r="27" spans="1:10" ht="15.75" customHeight="1">
      <c r="A27" s="28">
        <v>3.9</v>
      </c>
      <c r="B27" s="36">
        <f t="shared" si="0"/>
        <v>21.6</v>
      </c>
      <c r="C27" s="37">
        <f t="shared" si="1"/>
        <v>45.600000000000016</v>
      </c>
      <c r="D27" s="8" t="s">
        <v>46</v>
      </c>
      <c r="E27" s="39" t="s">
        <v>40</v>
      </c>
      <c r="F27" s="40">
        <f>$F$18+(B27/$K$4*$J$7)</f>
        <v>0.3806372549019608</v>
      </c>
      <c r="G27" s="40">
        <f>$G$18+(B27/$L$4*$J$7)</f>
        <v>0.37849099099099104</v>
      </c>
      <c r="H27" s="40">
        <f>$H$18+(B27/$M$4*$J$7)</f>
        <v>0.3766666666666667</v>
      </c>
      <c r="I27" s="47" t="s">
        <v>43</v>
      </c>
      <c r="J27" s="6"/>
    </row>
    <row r="28" spans="1:10" ht="15.75" customHeight="1">
      <c r="A28" s="28">
        <v>0</v>
      </c>
      <c r="B28" s="29">
        <f t="shared" si="0"/>
        <v>21.6</v>
      </c>
      <c r="C28" s="30">
        <f t="shared" si="1"/>
        <v>45.600000000000016</v>
      </c>
      <c r="D28" s="8" t="s">
        <v>29</v>
      </c>
      <c r="E28" s="16" t="s">
        <v>39</v>
      </c>
      <c r="F28" s="15">
        <f>$F$18+(B28/$K$4*$J$7)</f>
        <v>0.3806372549019608</v>
      </c>
      <c r="G28" s="15">
        <f>$G$18+(B28/$L$4*$J$7)</f>
        <v>0.37849099099099104</v>
      </c>
      <c r="H28" s="15">
        <f>$H$18+(B28/$M$4*$J$7)</f>
        <v>0.3766666666666667</v>
      </c>
      <c r="I28" s="47" t="s">
        <v>43</v>
      </c>
      <c r="J28" s="6"/>
    </row>
    <row r="29" spans="1:10" ht="15.75" customHeight="1">
      <c r="A29" s="28">
        <v>2.5</v>
      </c>
      <c r="B29" s="29">
        <f t="shared" si="0"/>
        <v>24.1</v>
      </c>
      <c r="C29" s="30">
        <f t="shared" si="1"/>
        <v>43.100000000000016</v>
      </c>
      <c r="D29" s="8" t="s">
        <v>30</v>
      </c>
      <c r="E29" s="16" t="s">
        <v>39</v>
      </c>
      <c r="F29" s="15">
        <f>$F$18+(B29/$K$4*$J$7)</f>
        <v>0.3837009803921569</v>
      </c>
      <c r="G29" s="15">
        <f>$G$18+(B29/$L$4*$J$7)</f>
        <v>0.38130630630630635</v>
      </c>
      <c r="H29" s="15">
        <f>$H$18+(B29/$M$4*$J$7)</f>
        <v>0.37927083333333333</v>
      </c>
      <c r="I29" s="47" t="s">
        <v>44</v>
      </c>
      <c r="J29" s="6"/>
    </row>
    <row r="30" spans="1:10" ht="15.75" customHeight="1">
      <c r="A30" s="28">
        <v>0.85</v>
      </c>
      <c r="B30" s="29">
        <f t="shared" si="0"/>
        <v>24.950000000000003</v>
      </c>
      <c r="C30" s="30">
        <f t="shared" si="1"/>
        <v>42.250000000000014</v>
      </c>
      <c r="D30" s="8" t="s">
        <v>31</v>
      </c>
      <c r="E30" s="16" t="s">
        <v>11</v>
      </c>
      <c r="F30" s="15">
        <f>$F$18+(B30/$K$4*$J$7)</f>
        <v>0.38474264705882355</v>
      </c>
      <c r="G30" s="15">
        <f>$G$18+(B30/$L$4*$J$7)</f>
        <v>0.3822635135135135</v>
      </c>
      <c r="H30" s="15">
        <f>$H$18+(B30/$M$4*$J$7)</f>
        <v>0.38015625000000003</v>
      </c>
      <c r="I30" s="47" t="s">
        <v>44</v>
      </c>
      <c r="J30" s="6"/>
    </row>
    <row r="31" spans="1:10" ht="15.75" customHeight="1" thickBot="1">
      <c r="A31" s="35">
        <v>2.4</v>
      </c>
      <c r="B31" s="36">
        <f t="shared" si="0"/>
        <v>27.35</v>
      </c>
      <c r="C31" s="37">
        <f t="shared" si="1"/>
        <v>39.850000000000016</v>
      </c>
      <c r="D31" s="38" t="s">
        <v>32</v>
      </c>
      <c r="E31" s="39" t="s">
        <v>41</v>
      </c>
      <c r="F31" s="40">
        <f>$F$18+(B31/$K$4*$J$7)</f>
        <v>0.3876838235294118</v>
      </c>
      <c r="G31" s="40">
        <f>$G$18+(B31/$L$4*$J$7)</f>
        <v>0.38496621621621624</v>
      </c>
      <c r="H31" s="40">
        <f>$H$18+(B31/$M$4*$J$7)</f>
        <v>0.38265625000000003</v>
      </c>
      <c r="I31" s="47" t="s">
        <v>13</v>
      </c>
      <c r="J31" s="6"/>
    </row>
    <row r="32" spans="1:10" ht="15.75" customHeight="1" thickBot="1">
      <c r="A32" s="28">
        <v>3.8</v>
      </c>
      <c r="B32" s="29">
        <f t="shared" si="0"/>
        <v>31.150000000000002</v>
      </c>
      <c r="C32" s="30">
        <f t="shared" si="1"/>
        <v>36.05000000000002</v>
      </c>
      <c r="D32" s="8" t="s">
        <v>33</v>
      </c>
      <c r="E32" s="16" t="s">
        <v>9</v>
      </c>
      <c r="F32" s="15">
        <f>$F$18+(B32/$K$4*$J$7)</f>
        <v>0.3923406862745098</v>
      </c>
      <c r="G32" s="15">
        <f>$G$18+(B32/$L$4*$J$7)</f>
        <v>0.38924549549549553</v>
      </c>
      <c r="H32" s="15">
        <f>$H$18+(B32/$M$4*$J$7)</f>
        <v>0.3866145833333334</v>
      </c>
      <c r="I32" s="44" t="s">
        <v>13</v>
      </c>
      <c r="J32" s="6"/>
    </row>
    <row r="33" spans="1:10" ht="15.75" customHeight="1" thickBot="1">
      <c r="A33" s="28">
        <v>0.2</v>
      </c>
      <c r="B33" s="29">
        <f t="shared" si="0"/>
        <v>31.35</v>
      </c>
      <c r="C33" s="30">
        <f>C32-A33</f>
        <v>35.850000000000016</v>
      </c>
      <c r="D33" s="8" t="s">
        <v>34</v>
      </c>
      <c r="E33" s="16" t="s">
        <v>11</v>
      </c>
      <c r="F33" s="15">
        <f>$F$18+(B33/$K$4*$J$7)</f>
        <v>0.3925857843137255</v>
      </c>
      <c r="G33" s="15">
        <f>$G$18+(B33/$L$4*$J$7)</f>
        <v>0.38947072072072075</v>
      </c>
      <c r="H33" s="15">
        <f>$H$18+(B33/$M$4*$J$7)</f>
        <v>0.3868229166666667</v>
      </c>
      <c r="I33" s="44" t="s">
        <v>13</v>
      </c>
      <c r="J33" s="6"/>
    </row>
    <row r="34" spans="1:10" ht="15.75" customHeight="1" thickBot="1">
      <c r="A34" s="28">
        <v>0.2</v>
      </c>
      <c r="B34" s="29">
        <f t="shared" si="0"/>
        <v>31.55</v>
      </c>
      <c r="C34" s="30">
        <f>C33-A34</f>
        <v>35.65000000000001</v>
      </c>
      <c r="D34" s="7" t="s">
        <v>35</v>
      </c>
      <c r="E34" s="16" t="s">
        <v>11</v>
      </c>
      <c r="F34" s="15">
        <f>$F$18+(B34/$K$4*$J$7)</f>
        <v>0.39283088235294117</v>
      </c>
      <c r="G34" s="15">
        <f>$G$18+(B34/$L$4*$J$7)</f>
        <v>0.389695945945946</v>
      </c>
      <c r="H34" s="15">
        <f>$H$18+(B34/$M$4*$J$7)</f>
        <v>0.38703125000000005</v>
      </c>
      <c r="I34" s="44" t="s">
        <v>13</v>
      </c>
      <c r="J34" s="6"/>
    </row>
    <row r="35" spans="1:10" ht="15.75" customHeight="1" thickBot="1">
      <c r="A35" s="35">
        <v>0.2</v>
      </c>
      <c r="B35" s="36">
        <f t="shared" si="0"/>
        <v>31.75</v>
      </c>
      <c r="C35" s="37">
        <f t="shared" si="1"/>
        <v>35.45000000000001</v>
      </c>
      <c r="D35" s="38"/>
      <c r="E35" s="16" t="s">
        <v>11</v>
      </c>
      <c r="F35" s="40">
        <f>$F$18+(B35/$K$4*$J$7)</f>
        <v>0.39307598039215685</v>
      </c>
      <c r="G35" s="40">
        <f>$G$18+(B35/$L$4*$J$7)</f>
        <v>0.3899211711711712</v>
      </c>
      <c r="H35" s="40">
        <f>$H$18+(B35/$M$4*$J$7)</f>
        <v>0.38723958333333336</v>
      </c>
      <c r="I35" s="44" t="s">
        <v>13</v>
      </c>
      <c r="J35" s="6"/>
    </row>
    <row r="36" spans="1:10" ht="15.75" customHeight="1" thickBot="1">
      <c r="A36" s="28">
        <v>0.7</v>
      </c>
      <c r="B36" s="29">
        <f t="shared" si="0"/>
        <v>32.45</v>
      </c>
      <c r="C36" s="30">
        <f>C35-A36</f>
        <v>34.75000000000001</v>
      </c>
      <c r="D36" s="8" t="s">
        <v>36</v>
      </c>
      <c r="E36" s="16" t="s">
        <v>11</v>
      </c>
      <c r="F36" s="15">
        <f>$F$18+(B36/$K$4*$J$7)</f>
        <v>0.39393382352941175</v>
      </c>
      <c r="G36" s="15">
        <f>$G$18+(B36/$L$4*$J$7)</f>
        <v>0.39070945945945945</v>
      </c>
      <c r="H36" s="15">
        <f>$H$18+(B36/$M$4*$J$7)</f>
        <v>0.38796875000000003</v>
      </c>
      <c r="I36" s="44" t="s">
        <v>13</v>
      </c>
      <c r="J36" s="6"/>
    </row>
    <row r="37" spans="1:10" ht="15.75" customHeight="1" thickBot="1">
      <c r="A37" s="28">
        <v>0</v>
      </c>
      <c r="B37" s="29">
        <f t="shared" si="0"/>
        <v>32.45</v>
      </c>
      <c r="C37" s="30">
        <f>C36-A37</f>
        <v>34.75000000000001</v>
      </c>
      <c r="D37" s="56" t="s">
        <v>37</v>
      </c>
      <c r="E37" s="16" t="s">
        <v>11</v>
      </c>
      <c r="F37" s="15">
        <f>$F$18+(B37/$K$4*$J$7)</f>
        <v>0.39393382352941175</v>
      </c>
      <c r="G37" s="15">
        <f>$G$18+(B37/$L$4*$J$7)</f>
        <v>0.39070945945945945</v>
      </c>
      <c r="H37" s="15">
        <f>$H$18+(B37/$M$4*$J$7)</f>
        <v>0.38796875000000003</v>
      </c>
      <c r="I37" s="44" t="s">
        <v>13</v>
      </c>
      <c r="J37" s="6"/>
    </row>
    <row r="38" spans="1:10" ht="15.75" customHeight="1" thickBot="1">
      <c r="A38" s="35">
        <v>0.7</v>
      </c>
      <c r="B38" s="36">
        <f t="shared" si="0"/>
        <v>33.150000000000006</v>
      </c>
      <c r="C38" s="37">
        <f t="shared" si="1"/>
        <v>34.050000000000004</v>
      </c>
      <c r="D38" s="49" t="s">
        <v>18</v>
      </c>
      <c r="E38" s="39" t="s">
        <v>41</v>
      </c>
      <c r="F38" s="40">
        <f>$F$18+(B38/$K$4*$J$7)</f>
        <v>0.3947916666666667</v>
      </c>
      <c r="G38" s="40">
        <f>$G$18+(B38/$L$4*$J$7)</f>
        <v>0.39149774774774776</v>
      </c>
      <c r="H38" s="40">
        <f>$H$18+(B38/$M$4*$J$7)</f>
        <v>0.3886979166666667</v>
      </c>
      <c r="I38" s="44" t="s">
        <v>13</v>
      </c>
      <c r="J38" s="6"/>
    </row>
    <row r="39" spans="1:10" ht="15.75" customHeight="1" thickBot="1">
      <c r="A39" s="28">
        <v>1</v>
      </c>
      <c r="B39" s="29">
        <f aca="true" t="shared" si="2" ref="B39:B56">A39+B38</f>
        <v>34.150000000000006</v>
      </c>
      <c r="C39" s="30">
        <f aca="true" t="shared" si="3" ref="C39:C52">C38-A39</f>
        <v>33.050000000000004</v>
      </c>
      <c r="D39" s="8" t="s">
        <v>20</v>
      </c>
      <c r="E39" s="16" t="s">
        <v>16</v>
      </c>
      <c r="F39" s="15">
        <f>$F$18+(B39/$K$4*$J$7)</f>
        <v>0.39601715686274513</v>
      </c>
      <c r="G39" s="15">
        <f>$G$18+(B39/$L$4*$J$7)</f>
        <v>0.3926238738738739</v>
      </c>
      <c r="H39" s="15">
        <f>$H$18+(B39/$M$4*$J$7)</f>
        <v>0.38973958333333336</v>
      </c>
      <c r="I39" s="44" t="s">
        <v>13</v>
      </c>
      <c r="J39" s="6"/>
    </row>
    <row r="40" spans="1:10" ht="15.75" customHeight="1">
      <c r="A40" s="28">
        <v>0.6</v>
      </c>
      <c r="B40" s="29">
        <f t="shared" si="2"/>
        <v>34.75000000000001</v>
      </c>
      <c r="C40" s="30">
        <f t="shared" si="3"/>
        <v>32.45</v>
      </c>
      <c r="D40" s="8" t="s">
        <v>21</v>
      </c>
      <c r="E40" s="14" t="s">
        <v>16</v>
      </c>
      <c r="F40" s="15">
        <f>$F$18+(B40/$K$4*$J$7)</f>
        <v>0.3967524509803922</v>
      </c>
      <c r="G40" s="15">
        <f>$G$18+(B40/$L$4*$J$7)</f>
        <v>0.3932995495495496</v>
      </c>
      <c r="H40" s="15">
        <f>$H$18+(B40/$M$4*$J$7)</f>
        <v>0.39036458333333335</v>
      </c>
      <c r="I40" s="44" t="s">
        <v>13</v>
      </c>
      <c r="J40" s="6"/>
    </row>
    <row r="41" spans="1:10" ht="15.75" customHeight="1">
      <c r="A41" s="28">
        <v>3.3</v>
      </c>
      <c r="B41" s="29">
        <f t="shared" si="2"/>
        <v>38.050000000000004</v>
      </c>
      <c r="C41" s="30">
        <f t="shared" si="3"/>
        <v>29.150000000000002</v>
      </c>
      <c r="D41" s="8" t="s">
        <v>22</v>
      </c>
      <c r="E41" s="14" t="s">
        <v>16</v>
      </c>
      <c r="F41" s="15">
        <f>$F$18+(B41/$K$4*$J$7)</f>
        <v>0.400796568627451</v>
      </c>
      <c r="G41" s="15">
        <f>$G$18+(B41/$L$4*$J$7)</f>
        <v>0.3970157657657658</v>
      </c>
      <c r="H41" s="15">
        <f>$H$18+(B41/$M$4*$J$7)</f>
        <v>0.39380208333333333</v>
      </c>
      <c r="I41" s="47" t="s">
        <v>17</v>
      </c>
      <c r="J41" s="25" t="s">
        <v>10</v>
      </c>
    </row>
    <row r="42" spans="1:10" ht="15.75" customHeight="1">
      <c r="A42" s="28">
        <v>0</v>
      </c>
      <c r="B42" s="29">
        <f t="shared" si="2"/>
        <v>38.050000000000004</v>
      </c>
      <c r="C42" s="30">
        <f t="shared" si="3"/>
        <v>29.150000000000002</v>
      </c>
      <c r="D42" s="8" t="s">
        <v>23</v>
      </c>
      <c r="E42" s="16" t="s">
        <v>16</v>
      </c>
      <c r="F42" s="15">
        <f>$F$18+(B42/$K$4*$J$7)</f>
        <v>0.400796568627451</v>
      </c>
      <c r="G42" s="15">
        <f>$G$18+(B42/$L$4*$J$7)</f>
        <v>0.3970157657657658</v>
      </c>
      <c r="H42" s="15">
        <f>$H$18+(B42/$M$4*$J$7)</f>
        <v>0.39380208333333333</v>
      </c>
      <c r="I42" s="47" t="s">
        <v>17</v>
      </c>
      <c r="J42" s="6"/>
    </row>
    <row r="43" spans="1:10" ht="15.75" customHeight="1">
      <c r="A43" s="28">
        <v>0.7</v>
      </c>
      <c r="B43" s="29">
        <f t="shared" si="2"/>
        <v>38.75000000000001</v>
      </c>
      <c r="C43" s="30">
        <f t="shared" si="3"/>
        <v>28.450000000000003</v>
      </c>
      <c r="D43" s="8" t="s">
        <v>24</v>
      </c>
      <c r="E43" s="16" t="s">
        <v>38</v>
      </c>
      <c r="F43" s="15">
        <f>$F$18+(B43/$K$4*$J$7)</f>
        <v>0.4016544117647059</v>
      </c>
      <c r="G43" s="15">
        <f>$G$18+(B43/$L$4*$J$7)</f>
        <v>0.39780405405405406</v>
      </c>
      <c r="H43" s="15">
        <f>$H$18+(B43/$M$4*$J$7)</f>
        <v>0.39453125</v>
      </c>
      <c r="I43" s="47" t="s">
        <v>42</v>
      </c>
      <c r="J43" s="6"/>
    </row>
    <row r="44" spans="1:10" ht="15.75" customHeight="1">
      <c r="A44" s="35">
        <v>9.8</v>
      </c>
      <c r="B44" s="36">
        <f t="shared" si="2"/>
        <v>48.55000000000001</v>
      </c>
      <c r="C44" s="37">
        <f t="shared" si="3"/>
        <v>18.650000000000002</v>
      </c>
      <c r="D44" s="38" t="s">
        <v>25</v>
      </c>
      <c r="E44" s="39" t="s">
        <v>39</v>
      </c>
      <c r="F44" s="40">
        <f>$F$18+(B44/$K$4*$J$7)</f>
        <v>0.41366421568627454</v>
      </c>
      <c r="G44" s="40">
        <f>$G$18+(B44/$L$4*$J$7)</f>
        <v>0.40884009009009015</v>
      </c>
      <c r="H44" s="40">
        <f>$H$18+(B44/$M$4*$J$7)</f>
        <v>0.4047395833333334</v>
      </c>
      <c r="I44" s="47" t="s">
        <v>42</v>
      </c>
      <c r="J44" s="6"/>
    </row>
    <row r="45" spans="1:10" ht="15.75" customHeight="1">
      <c r="A45" s="32">
        <v>0.3</v>
      </c>
      <c r="B45" s="33">
        <f t="shared" si="2"/>
        <v>48.85000000000001</v>
      </c>
      <c r="C45" s="34">
        <f t="shared" si="3"/>
        <v>18.35</v>
      </c>
      <c r="D45" s="41" t="s">
        <v>26</v>
      </c>
      <c r="E45" s="42" t="s">
        <v>39</v>
      </c>
      <c r="F45" s="43">
        <f>$F$18+(B45/$K$4*$J$7)</f>
        <v>0.41403186274509807</v>
      </c>
      <c r="G45" s="43">
        <f>$G$18+(B45/$L$4*$J$7)</f>
        <v>0.40917792792792795</v>
      </c>
      <c r="H45" s="43">
        <f>$H$18+(B45/$M$4*$J$7)</f>
        <v>0.40505208333333337</v>
      </c>
      <c r="I45" s="47" t="s">
        <v>42</v>
      </c>
      <c r="J45" s="6"/>
    </row>
    <row r="46" spans="1:10" ht="15.75" customHeight="1">
      <c r="A46" s="50">
        <v>2</v>
      </c>
      <c r="B46" s="51">
        <f t="shared" si="2"/>
        <v>50.85000000000001</v>
      </c>
      <c r="C46" s="52">
        <f t="shared" si="3"/>
        <v>16.35</v>
      </c>
      <c r="D46" s="53" t="s">
        <v>27</v>
      </c>
      <c r="E46" s="54" t="s">
        <v>39</v>
      </c>
      <c r="F46" s="55">
        <f>$F$18+(B46/$K$4*$J$7)</f>
        <v>0.4164828431372549</v>
      </c>
      <c r="G46" s="55">
        <f>$G$18+(B46/$L$4*$J$7)</f>
        <v>0.4114301801801802</v>
      </c>
      <c r="H46" s="55">
        <f>$H$18+(B46/$M$4*$J$7)</f>
        <v>0.4071354166666667</v>
      </c>
      <c r="I46" s="47" t="s">
        <v>43</v>
      </c>
      <c r="J46" s="6"/>
    </row>
    <row r="47" spans="1:10" ht="15.75" customHeight="1">
      <c r="A47" s="28">
        <v>3.9</v>
      </c>
      <c r="B47" s="36">
        <f t="shared" si="2"/>
        <v>54.75000000000001</v>
      </c>
      <c r="C47" s="37">
        <f t="shared" si="3"/>
        <v>12.450000000000001</v>
      </c>
      <c r="D47" s="8" t="s">
        <v>28</v>
      </c>
      <c r="E47" s="39" t="s">
        <v>40</v>
      </c>
      <c r="F47" s="40">
        <f>$F$18+(B47/$K$4*$J$7)</f>
        <v>0.4212622549019608</v>
      </c>
      <c r="G47" s="40">
        <f>$G$18+(B47/$L$4*$J$7)</f>
        <v>0.4158220720720721</v>
      </c>
      <c r="H47" s="40">
        <f>$H$18+(B47/$M$4*$J$7)</f>
        <v>0.4111979166666667</v>
      </c>
      <c r="I47" s="47" t="s">
        <v>43</v>
      </c>
      <c r="J47" s="6"/>
    </row>
    <row r="48" spans="1:10" ht="15.75" customHeight="1">
      <c r="A48" s="28">
        <v>0</v>
      </c>
      <c r="B48" s="29">
        <f t="shared" si="2"/>
        <v>54.75000000000001</v>
      </c>
      <c r="C48" s="30">
        <f t="shared" si="3"/>
        <v>12.450000000000001</v>
      </c>
      <c r="D48" s="8" t="s">
        <v>29</v>
      </c>
      <c r="E48" s="16" t="s">
        <v>39</v>
      </c>
      <c r="F48" s="15">
        <f>$F$18+(B48/$K$4*$J$7)</f>
        <v>0.4212622549019608</v>
      </c>
      <c r="G48" s="15">
        <f>$G$18+(B48/$L$4*$J$7)</f>
        <v>0.4158220720720721</v>
      </c>
      <c r="H48" s="15">
        <f>$H$18+(B48/$M$4*$J$7)</f>
        <v>0.4111979166666667</v>
      </c>
      <c r="I48" s="47" t="s">
        <v>43</v>
      </c>
      <c r="J48" s="6"/>
    </row>
    <row r="49" spans="1:10" ht="15.75" customHeight="1">
      <c r="A49" s="28">
        <v>2.5</v>
      </c>
      <c r="B49" s="29">
        <f t="shared" si="2"/>
        <v>57.25000000000001</v>
      </c>
      <c r="C49" s="30">
        <f t="shared" si="3"/>
        <v>9.950000000000001</v>
      </c>
      <c r="D49" s="8" t="s">
        <v>30</v>
      </c>
      <c r="E49" s="16" t="s">
        <v>39</v>
      </c>
      <c r="F49" s="15">
        <f>$F$18+(B49/$K$4*$J$7)</f>
        <v>0.42432598039215685</v>
      </c>
      <c r="G49" s="15">
        <f>$G$18+(B49/$L$4*$J$7)</f>
        <v>0.4186373873873874</v>
      </c>
      <c r="H49" s="15">
        <f>$H$18+(B49/$M$4*$J$7)</f>
        <v>0.41380208333333335</v>
      </c>
      <c r="I49" s="47" t="s">
        <v>44</v>
      </c>
      <c r="J49" s="6"/>
    </row>
    <row r="50" spans="1:10" ht="15.75" customHeight="1">
      <c r="A50" s="28">
        <v>0.85</v>
      </c>
      <c r="B50" s="29">
        <f t="shared" si="2"/>
        <v>58.10000000000001</v>
      </c>
      <c r="C50" s="30">
        <f t="shared" si="3"/>
        <v>9.100000000000001</v>
      </c>
      <c r="D50" s="8" t="s">
        <v>31</v>
      </c>
      <c r="E50" s="16" t="s">
        <v>11</v>
      </c>
      <c r="F50" s="15">
        <f>$F$18+(B50/$K$4*$J$7)</f>
        <v>0.4253676470588236</v>
      </c>
      <c r="G50" s="15">
        <f>$G$18+(B50/$L$4*$J$7)</f>
        <v>0.4195945945945946</v>
      </c>
      <c r="H50" s="15">
        <f>$H$18+(B50/$M$4*$J$7)</f>
        <v>0.41468750000000004</v>
      </c>
      <c r="I50" s="47" t="s">
        <v>44</v>
      </c>
      <c r="J50" s="6"/>
    </row>
    <row r="51" spans="1:10" ht="15.75" customHeight="1" thickBot="1">
      <c r="A51" s="35">
        <v>2.4</v>
      </c>
      <c r="B51" s="36">
        <f t="shared" si="2"/>
        <v>60.50000000000001</v>
      </c>
      <c r="C51" s="37">
        <f t="shared" si="3"/>
        <v>6.700000000000001</v>
      </c>
      <c r="D51" s="38" t="s">
        <v>32</v>
      </c>
      <c r="E51" s="39" t="s">
        <v>41</v>
      </c>
      <c r="F51" s="40">
        <f>$F$18+(B51/$K$4*$J$7)</f>
        <v>0.4283088235294118</v>
      </c>
      <c r="G51" s="40">
        <f>$G$18+(B51/$L$4*$J$7)</f>
        <v>0.4222972972972973</v>
      </c>
      <c r="H51" s="40">
        <f>$H$18+(B51/$M$4*$J$7)</f>
        <v>0.41718750000000004</v>
      </c>
      <c r="I51" s="47" t="s">
        <v>13</v>
      </c>
      <c r="J51" s="6"/>
    </row>
    <row r="52" spans="1:10" ht="15.75" customHeight="1" thickBot="1">
      <c r="A52" s="28">
        <v>3.8</v>
      </c>
      <c r="B52" s="29">
        <f t="shared" si="2"/>
        <v>64.30000000000001</v>
      </c>
      <c r="C52" s="30">
        <f t="shared" si="3"/>
        <v>2.9000000000000012</v>
      </c>
      <c r="D52" s="8" t="s">
        <v>33</v>
      </c>
      <c r="E52" s="16" t="s">
        <v>9</v>
      </c>
      <c r="F52" s="15">
        <f>$F$18+(B52/$K$4*$J$7)</f>
        <v>0.4329656862745098</v>
      </c>
      <c r="G52" s="15">
        <f>$G$18+(B52/$L$4*$J$7)</f>
        <v>0.4265765765765766</v>
      </c>
      <c r="H52" s="15">
        <f>$H$18+(B52/$M$4*$J$7)</f>
        <v>0.42114583333333333</v>
      </c>
      <c r="I52" s="44" t="s">
        <v>13</v>
      </c>
      <c r="J52" s="6"/>
    </row>
    <row r="53" spans="1:10" ht="15.75" customHeight="1" thickBot="1">
      <c r="A53" s="28">
        <v>0.2</v>
      </c>
      <c r="B53" s="29">
        <f t="shared" si="2"/>
        <v>64.50000000000001</v>
      </c>
      <c r="C53" s="30">
        <f>C52-A53</f>
        <v>2.700000000000001</v>
      </c>
      <c r="D53" s="8"/>
      <c r="E53" s="16" t="s">
        <v>11</v>
      </c>
      <c r="F53" s="15">
        <f>$F$18+(B53/$K$4*$J$7)</f>
        <v>0.4332107843137255</v>
      </c>
      <c r="G53" s="15">
        <f>$G$18+(B53/$L$4*$J$7)</f>
        <v>0.42680180180180183</v>
      </c>
      <c r="H53" s="15">
        <f>$H$18+(B53/$M$4*$J$7)</f>
        <v>0.4213541666666667</v>
      </c>
      <c r="I53" s="44" t="s">
        <v>13</v>
      </c>
      <c r="J53" s="6"/>
    </row>
    <row r="54" spans="1:10" ht="15.75" customHeight="1" thickBot="1">
      <c r="A54" s="28">
        <v>0.2</v>
      </c>
      <c r="B54" s="29">
        <f t="shared" si="2"/>
        <v>64.70000000000002</v>
      </c>
      <c r="C54" s="30">
        <f>C53-A54</f>
        <v>2.500000000000001</v>
      </c>
      <c r="D54" s="7" t="s">
        <v>35</v>
      </c>
      <c r="E54" s="16" t="s">
        <v>11</v>
      </c>
      <c r="F54" s="15">
        <f>$F$18+(B54/$K$4*$J$7)</f>
        <v>0.4334558823529412</v>
      </c>
      <c r="G54" s="15">
        <f>$G$18+(B54/$L$4*$J$7)</f>
        <v>0.42702702702702705</v>
      </c>
      <c r="H54" s="15">
        <f>$H$18+(B54/$M$4*$J$7)</f>
        <v>0.42156250000000006</v>
      </c>
      <c r="I54" s="44" t="s">
        <v>13</v>
      </c>
      <c r="J54" s="6"/>
    </row>
    <row r="55" spans="1:10" ht="15.75" customHeight="1" thickBot="1">
      <c r="A55" s="35">
        <v>1.8</v>
      </c>
      <c r="B55" s="36">
        <f t="shared" si="2"/>
        <v>66.50000000000001</v>
      </c>
      <c r="C55" s="37">
        <f>C54-A55</f>
        <v>0.7000000000000008</v>
      </c>
      <c r="D55" s="38" t="s">
        <v>52</v>
      </c>
      <c r="E55" s="16" t="s">
        <v>11</v>
      </c>
      <c r="F55" s="40">
        <f>$F$18+(B55/$K$4*$J$7)</f>
        <v>0.43566176470588236</v>
      </c>
      <c r="G55" s="40">
        <f>$G$18+(B55/$L$4*$J$7)</f>
        <v>0.42905405405405406</v>
      </c>
      <c r="H55" s="40">
        <f>$H$18+(B55/$M$4*$J$7)</f>
        <v>0.4234375</v>
      </c>
      <c r="I55" s="44" t="s">
        <v>13</v>
      </c>
      <c r="J55" s="6"/>
    </row>
    <row r="56" spans="1:10" ht="15.75" customHeight="1">
      <c r="A56" s="28">
        <v>0.7</v>
      </c>
      <c r="B56" s="29">
        <f t="shared" si="2"/>
        <v>67.20000000000002</v>
      </c>
      <c r="C56" s="30">
        <f>C55-A56</f>
        <v>8.881784197001252E-16</v>
      </c>
      <c r="D56" s="8" t="s">
        <v>45</v>
      </c>
      <c r="E56" s="16" t="s">
        <v>11</v>
      </c>
      <c r="F56" s="15">
        <f>$F$18+(B56/$K$4*$J$7)</f>
        <v>0.43651960784313726</v>
      </c>
      <c r="G56" s="15">
        <f>$G$18+(B56/$L$4*$J$7)</f>
        <v>0.42984234234234237</v>
      </c>
      <c r="H56" s="15">
        <f>$H$18+(B56/$M$4*$J$7)</f>
        <v>0.4241666666666667</v>
      </c>
      <c r="I56" s="44" t="s">
        <v>13</v>
      </c>
      <c r="J56" s="6"/>
    </row>
  </sheetData>
  <sheetProtection/>
  <mergeCells count="7">
    <mergeCell ref="F6:H6"/>
    <mergeCell ref="A6:C6"/>
    <mergeCell ref="A1:I1"/>
    <mergeCell ref="A5:I5"/>
    <mergeCell ref="A3:I3"/>
    <mergeCell ref="A2:I2"/>
    <mergeCell ref="A4:I4"/>
  </mergeCells>
  <printOptions horizontalCentered="1"/>
  <pageMargins left="0" right="0" top="0.3937007874015748" bottom="0" header="0" footer="0"/>
  <pageSetup horizontalDpi="300" verticalDpi="300" orientation="landscape" paperSize="9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Federación Insular de Ciclismo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Marrero</dc:creator>
  <cp:keywords/>
  <dc:description/>
  <cp:lastModifiedBy>Microsoft Office User</cp:lastModifiedBy>
  <cp:lastPrinted>2015-11-17T20:50:55Z</cp:lastPrinted>
  <dcterms:created xsi:type="dcterms:W3CDTF">2003-04-16T19:02:33Z</dcterms:created>
  <dcterms:modified xsi:type="dcterms:W3CDTF">2023-03-24T15:20:30Z</dcterms:modified>
  <cp:category/>
  <cp:version/>
  <cp:contentType/>
  <cp:contentStatus/>
</cp:coreProperties>
</file>